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<sst xmlns="http://schemas.openxmlformats.org/spreadsheetml/2006/main" count="27165" uniqueCount="792">
  <si>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</si>
  <si>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</si>
  <si>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</si>
  <si>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</si>
  <si>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</si>
  <si>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</si>
  <si>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</si>
  <si>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</si>
  <si>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</si>
  <si>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</si>
  <si>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</si>
  <si>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</si>
  <si>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</si>
  <si>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</si>
  <si>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</si>
  <si>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</si>
  <si>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</si>
  <si>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</si>
  <si>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</si>
  <si>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</si>
  <si>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</si>
  <si>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</si>
  <si>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</si>
  <si>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</si>
  <si>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</si>
  <si>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</si>
  <si>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</si>
  <si>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</si>
  <si>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</si>
  <si>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</si>
  <si>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</si>
  <si>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</si>
  <si>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</si>
  <si>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</si>
  <si>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</si>
  <si>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</si>
  <si>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</si>
  <si>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</si>
  <si>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</si>
  <si>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</si>
  <si>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</si>
  <si>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</si>
  <si>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</si>
  <si>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</si>
  <si>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</si>
  <si>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</si>
  <si>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</si>
  <si>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</si>
  <si>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</si>
  <si>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</si>
  <si>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</si>
  <si>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</si>
  <si>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</si>
  <si>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</si>
  <si>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</si>
  <si>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</si>
  <si>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</si>
  <si>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</si>
  <si>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</si>
  <si>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</si>
  <si>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</si>
  <si>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</si>
  <si>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</si>
  <si>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</si>
  <si>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</si>
  <si>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</si>
  <si>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</si>
  <si>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</si>
  <si>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</si>
  <si>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</si>
  <si>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</si>
  <si>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</si>
  <si>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</si>
  <si>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</si>
  <si>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</si>
  <si>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</si>
  <si>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</si>
  <si>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</si>
  <si>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</si>
  <si>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</si>
  <si>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</si>
  <si>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</si>
  <si>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</si>
  <si>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</si>
  <si>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</si>
  <si>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</si>
  <si>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</si>
  <si>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</si>
  <si>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</si>
  <si>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</si>
  <si>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</si>
  <si>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</si>
  <si>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</si>
  <si>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</si>
  <si>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</si>
  <si>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</si>
  <si>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</si>
  <si>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</si>
  <si>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</si>
  <si>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</si>
  <si>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</si>
  <si>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</si>
  <si>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</si>
  <si>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</si>
  <si>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</si>
  <si>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</si>
  <si>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</si>
  <si>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</si>
  <si>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</si>
  <si>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</si>
  <si>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</si>
  <si>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</si>
  <si>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</si>
  <si>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</si>
  <si>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</si>
  <si>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</si>
  <si>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</si>
  <si>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</si>
  <si>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</si>
  <si>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</si>
  <si>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</si>
  <si>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</si>
  <si>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</si>
  <si>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</si>
  <si>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</si>
  <si>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</si>
  <si>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</si>
  <si>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</si>
  <si>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</si>
  <si>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</si>
  <si>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</si>
  <si>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</si>
  <si>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</si>
  <si>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</si>
  <si>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</si>
  <si>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</si>
  <si>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</si>
  <si>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</si>
  <si>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</si>
  <si>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</si>
  <si>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</si>
  <si>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</si>
  <si>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</si>
  <si>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</si>
  <si>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</si>
  <si>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</si>
  <si>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</si>
  <si>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</si>
  <si>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</si>
  <si>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</si>
  <si>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</si>
  <si>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</si>
  <si>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</si>
  <si>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</si>
  <si>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</si>
  <si>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</si>
  <si>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</si>
  <si>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</si>
  <si>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</si>
  <si>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</si>
  <si>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</si>
  <si>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</si>
  <si>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</si>
  <si>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</si>
  <si>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</si>
  <si>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</si>
  <si>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</si>
  <si>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</si>
  <si>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</si>
  <si>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</si>
  <si>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</si>
  <si>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</si>
  <si>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</si>
  <si>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</si>
  <si>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</si>
  <si>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</si>
  <si>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</si>
  <si>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</si>
  <si>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</si>
  <si>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</si>
  <si>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</si>
  <si>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</si>
  <si>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</si>
  <si>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</si>
  <si>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</si>
  <si>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</si>
  <si>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</si>
  <si>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</si>
  <si>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</si>
  <si>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</si>
  <si>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</si>
  <si>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</si>
  <si>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</si>
  <si>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</si>
  <si>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</si>
  <si>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</si>
  <si>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</si>
  <si>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</si>
  <si>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</si>
  <si>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</si>
  <si>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</si>
  <si>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</si>
  <si>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</si>
  <si>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</si>
  <si>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</si>
  <si>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</si>
  <si>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</si>
  <si>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</si>
  <si>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</si>
  <si>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</si>
  <si>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</si>
  <si>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</si>
  <si>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</si>
  <si>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</si>
  <si>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</si>
  <si>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</si>
  <si>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</si>
  <si>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</si>
  <si>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</si>
  <si>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</si>
  <si>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</si>
  <si>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</si>
  <si>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</si>
  <si>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</si>
  <si>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</si>
  <si>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</si>
  <si>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</si>
  <si>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</si>
  <si>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</si>
  <si>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</si>
  <si>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</si>
  <si>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</si>
  <si>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</si>
  <si>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</si>
  <si>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</si>
  <si>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</si>
  <si>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</si>
  <si>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</si>
  <si>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</si>
  <si>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</si>
  <si>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</si>
  <si>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</si>
  <si>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</si>
  <si>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</si>
  <si>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</si>
  <si>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</si>
  <si>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</si>
  <si>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</si>
  <si>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</si>
  <si>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</si>
  <si>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</si>
  <si>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</si>
  <si>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</si>
  <si>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</si>
  <si>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</si>
  <si>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</si>
  <si>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</si>
  <si>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</si>
  <si>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</si>
  <si>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</si>
  <si>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</si>
  <si>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</si>
  <si>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</si>
  <si>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</si>
  <si>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</si>
  <si>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</si>
  <si>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</si>
  <si>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</si>
  <si>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</si>
  <si>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</si>
  <si>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</si>
  <si>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</si>
  <si>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</si>
  <si>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</si>
  <si>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</si>
  <si>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</si>
  <si>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</si>
  <si>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</si>
  <si>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</si>
  <si>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</si>
  <si>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</si>
  <si>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</si>
  <si>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</si>
  <si>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</si>
  <si>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</si>
  <si>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</si>
  <si>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</si>
  <si>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</si>
  <si>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</si>
  <si>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</si>
  <si>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</si>
  <si>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</si>
  <si>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</si>
  <si>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</si>
  <si>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</si>
  <si>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</si>
  <si>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</si>
  <si>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</si>
  <si>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</si>
  <si>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</si>
  <si>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</si>
  <si>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</si>
  <si>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</si>
  <si>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</si>
  <si>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</si>
  <si>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</si>
  <si>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</si>
  <si>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</si>
  <si>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</si>
  <si>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</si>
  <si>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</si>
  <si>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</si>
  <si>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</si>
  <si>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</si>
  <si>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</si>
  <si>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</si>
  <si>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</si>
  <si>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</si>
  <si>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</si>
  <si>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</si>
  <si>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</si>
  <si>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</si>
  <si>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</si>
  <si>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</si>
  <si>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</si>
  <si>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</si>
  <si>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</si>
  <si>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</si>
  <si>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</si>
  <si>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</si>
  <si>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</si>
  <si>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</si>
  <si>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</si>
  <si>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</si>
  <si>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</si>
  <si>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</si>
  <si>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</si>
  <si>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</si>
  <si>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</si>
  <si>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</si>
  <si>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</si>
  <si>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</si>
  <si>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</si>
  <si>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</si>
  <si>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</si>
  <si>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</si>
  <si>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</si>
  <si>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</si>
  <si>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</si>
  <si>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</si>
  <si>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</si>
  <si>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</si>
  <si>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</si>
  <si>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</si>
  <si>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</si>
  <si>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</si>
  <si>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</si>
  <si>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</si>
  <si>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</si>
  <si>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</si>
  <si>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</si>
  <si>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</si>
  <si>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</si>
  <si>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</si>
  <si>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</si>
  <si>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</si>
  <si>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</si>
  <si>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</si>
  <si>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</si>
  <si>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</si>
  <si>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</si>
  <si>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</si>
  <si>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</si>
  <si>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</si>
  <si>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</si>
  <si>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</si>
  <si>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</si>
  <si>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</si>
  <si>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</si>
  <si>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</si>
  <si>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</si>
  <si>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</si>
  <si>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</si>
  <si>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</si>
  <si>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</si>
  <si>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</si>
  <si>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</si>
  <si>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</si>
  <si>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</si>
  <si>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</si>
  <si>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</si>
  <si>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</si>
  <si>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</si>
  <si>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</si>
  <si>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</si>
  <si>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</si>
  <si>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</si>
  <si>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</si>
  <si>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</si>
  <si>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</si>
  <si>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</si>
  <si>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</si>
  <si>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</si>
  <si>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</si>
  <si>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</si>
  <si>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</si>
  <si>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</si>
  <si>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</si>
  <si>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</si>
  <si>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</si>
  <si>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</si>
  <si>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</si>
  <si>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</si>
  <si>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</si>
  <si>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</si>
  <si>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</si>
  <si>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</si>
  <si>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</si>
  <si>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</si>
  <si>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</si>
  <si>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</si>
  <si>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</si>
  <si>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</si>
  <si>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</si>
  <si>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</si>
  <si>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</si>
  <si>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</si>
  <si>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</si>
  <si>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</si>
  <si>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</si>
  <si>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</si>
  <si>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</si>
  <si>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</si>
  <si>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</si>
  <si>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</si>
  <si>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</si>
  <si>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</si>
  <si>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</si>
  <si>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</si>
  <si>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</si>
  <si>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</si>
  <si>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</si>
  <si>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</si>
  <si>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</si>
  <si>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</si>
  <si>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</si>
  <si>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</si>
  <si>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</si>
  <si>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</si>
  <si>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</si>
  <si>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</si>
  <si>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</si>
  <si>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</si>
  <si>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</si>
  <si>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</si>
  <si>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</si>
  <si>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</si>
  <si>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</si>
  <si>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</si>
  <si>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</si>
  <si>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</si>
  <si>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</si>
  <si>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</si>
  <si>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</si>
  <si>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</si>
  <si>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</si>
  <si>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</si>
  <si>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</si>
  <si>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</si>
  <si>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</si>
  <si>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</si>
  <si>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</si>
  <si>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</si>
  <si>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</si>
  <si>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</si>
  <si>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</si>
  <si>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</si>
  <si>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</si>
  <si>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</si>
  <si>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</si>
  <si>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</si>
  <si>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</si>
  <si>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</si>
  <si>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</si>
  <si>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</si>
  <si>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</si>
  <si>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</si>
  <si>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</si>
  <si>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</si>
  <si>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</si>
  <si>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</si>
  <si>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</si>
  <si>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</si>
  <si>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</si>
  <si>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</si>
  <si>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</si>
  <si>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</si>
  <si>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</si>
  <si>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</si>
  <si>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</si>
  <si>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</si>
  <si>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</si>
  <si>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</si>
  <si>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</si>
  <si>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</si>
  <si>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</si>
  <si>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</si>
  <si>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</si>
  <si>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</si>
  <si>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</si>
  <si>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</si>
  <si>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</si>
  <si>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</si>
  <si>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</si>
  <si>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</si>
  <si>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</si>
  <si>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</si>
  <si>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</si>
  <si>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</si>
  <si>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</si>
  <si>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</si>
  <si>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</si>
  <si>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</si>
  <si>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</si>
  <si>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</si>
  <si>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</si>
  <si>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</si>
  <si>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</si>
  <si>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</si>
  <si>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</si>
  <si>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</si>
  <si>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</si>
  <si>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</si>
  <si>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</si>
  <si>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</si>
  <si>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</si>
  <si>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</si>
  <si>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</si>
  <si>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</si>
  <si>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</si>
  <si>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</si>
  <si>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</si>
  <si>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</si>
  <si>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</si>
  <si>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</si>
  <si>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</si>
  <si>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</si>
  <si>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</si>
  <si>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</si>
  <si>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</si>
  <si>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</si>
  <si>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</si>
  <si>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</si>
  <si>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</si>
  <si>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</si>
  <si>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</si>
  <si>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</si>
  <si>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</si>
  <si>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</si>
  <si>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</si>
  <si>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</si>
  <si>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</si>
  <si>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</si>
  <si>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</si>
  <si>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</si>
  <si>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</si>
  <si>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</si>
  <si>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</si>
  <si>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</si>
  <si>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</si>
  <si>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</si>
  <si>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</si>
  <si>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</si>
  <si>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</si>
  <si>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</si>
  <si>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</si>
  <si>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</si>
  <si>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</si>
  <si>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</si>
  <si>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</si>
  <si>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</si>
  <si>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</si>
  <si>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</si>
  <si>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</si>
  <si>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</si>
  <si>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</si>
  <si>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</si>
  <si>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</si>
  <si>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</si>
  <si>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</si>
  <si>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</si>
  <si>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</si>
  <si>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</si>
  <si>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</si>
  <si>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</si>
  <si>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</si>
  <si>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</si>
  <si>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</si>
  <si>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</si>
  <si>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</si>
  <si>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</si>
  <si>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</si>
  <si>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</si>
  <si>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</si>
  <si>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</si>
  <si>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</si>
  <si>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</si>
  <si>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</si>
  <si>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</si>
  <si>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</si>
  <si>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</si>
  <si>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</si>
  <si>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</si>
  <si>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</si>
  <si>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</si>
  <si>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</si>
  <si>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</si>
  <si>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</si>
  <si>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</si>
  <si>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</si>
  <si>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</si>
  <si>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</si>
  <si>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</si>
  <si>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</si>
  <si>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</si>
  <si>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</si>
  <si>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</si>
  <si>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</si>
  <si>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</si>
  <si>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</si>
  <si>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</si>
  <si>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</si>
  <si>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</si>
  <si>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</si>
  <si>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</si>
  <si>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</si>
  <si>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</si>
  <si>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</si>
  <si>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</si>
  <si>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</si>
  <si>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</si>
  <si>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</si>
  <si>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</si>
  <si>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</si>
  <si>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</si>
  <si>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</si>
  <si>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</si>
  <si>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</si>
  <si>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</si>
  <si>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</si>
  <si>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</si>
  <si>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</si>
  <si>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</si>
  <si>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</si>
  <si>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</si>
  <si>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</si>
  <si>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</si>
  <si>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</si>
  <si>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</si>
  <si>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</si>
  <si>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</si>
  <si>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</si>
  <si>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</si>
  <si>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</si>
  <si>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</si>
  <si>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</si>
  <si>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</si>
  <si>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</si>
  <si>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</si>
  <si>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</si>
  <si>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</si>
  <si>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</si>
  <si>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</si>
  <si>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</si>
  <si>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</si>
  <si>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</si>
  <si>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</si>
  <si>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</si>
  <si>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</si>
  <si>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</si>
  <si>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</si>
  <si>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</si>
  <si>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</si>
  <si>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</si>
  <si>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</si>
  <si>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</si>
  <si>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</si>
  <si>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</si>
  <si>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</si>
  <si>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</si>
  <si>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</si>
  <si>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</si>
  <si>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</si>
  <si>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</si>
  <si>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</si>
  <si>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</si>
  <si>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</si>
  <si>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</si>
  <si>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</si>
  <si>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</si>
  <si>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</si>
  <si>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</si>
  <si>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</si>
  <si>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</si>
  <si>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</si>
  <si>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</si>
  <si>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</si>
  <si>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</si>
  <si>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</si>
  <si>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</si>
  <si>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</si>
  <si>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</si>
  <si>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</si>
  <si>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</si>
  <si>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</si>
  <si>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</si>
  <si>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</si>
  <si>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</si>
  <si>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</si>
  <si>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</si>
  <si>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</si>
  <si>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</si>
  <si>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</si>
  <si>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</si>
  <si>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</si>
  <si>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</si>
  <si>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</si>
  <si>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</si>
  <si>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</si>
  <si>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</si>
  <si>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</si>
  <si>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</si>
  <si>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</si>
  <si>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</si>
  <si>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</si>
  <si>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</si>
  <si>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</si>
  <si>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</si>
  <si>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</si>
  <si>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</si>
  <si>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</si>
  <si>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июнь</t>
  </si>
  <si>
    <t xml:space="preserve"> декабрь</t>
  </si>
  <si>
    <t>февраль, июль</t>
  </si>
  <si>
    <t>июль, сентябрь</t>
  </si>
  <si>
    <t>май, февраль</t>
  </si>
  <si>
    <t>апрель, март</t>
  </si>
  <si>
    <t>1 | 3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</si>
  <si>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</si>
  <si>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</si>
  <si>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</si>
  <si>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</si>
  <si>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</si>
  <si>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</si>
  <si>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</si>
  <si>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июл, июн, сен</t>
  </si>
  <si>
    <t>июнь, сентябрь</t>
  </si>
  <si>
    <t>№ 13 по ул. Боровая за 2016 год</t>
  </si>
  <si>
    <t xml:space="preserve"> январь</t>
  </si>
  <si>
    <t>октябрь, январь</t>
  </si>
  <si>
    <t>февраль, март</t>
  </si>
  <si>
    <t>12 | 1</t>
  </si>
  <si>
    <t>4,25 | 1</t>
  </si>
  <si>
    <t>1,6 | 24</t>
  </si>
  <si>
    <t>0,5 | 18</t>
  </si>
  <si>
    <t>1,1 | 3</t>
  </si>
  <si>
    <t>55 | 1</t>
  </si>
  <si>
    <t>1,5 | 1</t>
  </si>
  <si>
    <t>47,52 | 249</t>
  </si>
  <si>
    <t>47,52 | 33</t>
  </si>
  <si>
    <t>6,816 | 1</t>
  </si>
  <si>
    <t>47,52 | 2</t>
  </si>
  <si>
    <t>230 | 28</t>
  </si>
  <si>
    <t>115 | 22</t>
  </si>
  <si>
    <t>0,0414 | 6</t>
  </si>
  <si>
    <t>2,3 | 40</t>
  </si>
  <si>
    <t>2,3 | 10</t>
  </si>
  <si>
    <t>2,3 | 12</t>
  </si>
  <si>
    <t>230 | 32</t>
  </si>
  <si>
    <t>115 | 8</t>
  </si>
  <si>
    <t>0,99 | 1</t>
  </si>
  <si>
    <t>76 | 2</t>
  </si>
  <si>
    <t>1 | 122</t>
  </si>
  <si>
    <t>23,5 | 24</t>
  </si>
  <si>
    <t>2 | 5</t>
  </si>
  <si>
    <t>апрель, декабрь</t>
  </si>
  <si>
    <t>230 | 74</t>
  </si>
  <si>
    <t>23,5 | 27</t>
  </si>
  <si>
    <t>1 | 127</t>
  </si>
  <si>
    <t>678 | 77</t>
  </si>
  <si>
    <t>678 | 2</t>
  </si>
  <si>
    <t>2 |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</si>
</sst>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757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9803.82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180790.25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175122.46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175122.46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175122.46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15471.61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229867.96738524028</v>
      </c>
      <c r="G28" s="18">
        <f>и_ср_начисл-и_ср_стоимость_факт</f>
        <v>-49077.717385240278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23943.680000000004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37712.080000000002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175.04325852429992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260381.42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249827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26664.07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414234.62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414234.62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667.73892806065692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7022.52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6791.76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572.47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7022.52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7022.52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361.00840875210406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60452.81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58792.42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5138.74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65385.83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65385.83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1090.1556206048044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76997.14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75674.31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5336.8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76997.14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76997.14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757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41998.601454588832</v>
      </c>
      <c r="F6" s="40"/>
      <c r="I6" s="27">
        <f>E6/1.18</f>
        <v>35592.035131007484</v>
      </c>
      <c r="J6" s="29">
        <f>[1]сумма!$Q$6</f>
        <v>12959.079134999998</v>
      </c>
      <c r="K6" s="29">
        <f>J6-I6</f>
        <v>-22632.955996007484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33235.601988916271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0.15179999999999999</v>
      </c>
      <c r="E8" s="48">
        <v>172.4799971379083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>
        <v>1</v>
      </c>
      <c r="E11" s="48">
        <v>33063.12199177836</v>
      </c>
      <c r="F11" s="49" t="s">
        <v>732</v>
      </c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341.94682552165699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2.7648000000000001</v>
      </c>
      <c r="E25" s="48">
        <v>341.94682552165699</v>
      </c>
      <c r="F25" s="49" t="s">
        <v>735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4153.4909904332535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0.98060000000000003</v>
      </c>
      <c r="E43" s="48">
        <v>901.55922247475121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6.0140000000000002</v>
      </c>
      <c r="E44" s="48">
        <v>510.4690494150143</v>
      </c>
      <c r="F44" s="49" t="s">
        <v>740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10</v>
      </c>
      <c r="E45" s="48">
        <v>1331.9128975242068</v>
      </c>
      <c r="F45" s="49" t="s">
        <v>737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>
        <v>1</v>
      </c>
      <c r="E50" s="56">
        <v>44.396411048391919</v>
      </c>
      <c r="F50" s="49" t="s">
        <v>742</v>
      </c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>
        <v>22</v>
      </c>
      <c r="E62" s="56">
        <v>1365.1534099708888</v>
      </c>
      <c r="F62" s="49" t="s">
        <v>738</v>
      </c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/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800.90503766318022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2.7648000000000001</v>
      </c>
      <c r="E101" s="35">
        <v>342.01856763485125</v>
      </c>
      <c r="F101" s="33" t="s">
        <v>735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>
        <v>6</v>
      </c>
      <c r="E102" s="48">
        <v>458.88647002832897</v>
      </c>
      <c r="F102" s="49" t="s">
        <v>736</v>
      </c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91.686420662286366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8.6400000000000005E-2</v>
      </c>
      <c r="E106" s="56">
        <v>91.686420662286366</v>
      </c>
      <c r="F106" s="49" t="s">
        <v>740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2221.9166806909343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8.6400000000000005E-2</v>
      </c>
      <c r="E120" s="56">
        <v>93.049520812977647</v>
      </c>
      <c r="F120" s="49" t="s">
        <v>740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1</v>
      </c>
      <c r="E130" s="48">
        <v>1689.4603342789389</v>
      </c>
      <c r="F130" s="49" t="s">
        <v>758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2</v>
      </c>
      <c r="E138" s="48">
        <v>400.82152571936251</v>
      </c>
      <c r="F138" s="49" t="s">
        <v>759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1</v>
      </c>
      <c r="E148" s="48">
        <v>38.585299879655473</v>
      </c>
      <c r="F148" s="49" t="s">
        <v>734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1153.0535107012513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>
        <v>5</v>
      </c>
      <c r="E172" s="48">
        <v>1020.2926332552333</v>
      </c>
      <c r="F172" s="49" t="s">
        <v>744</v>
      </c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>
        <v>1.7920000000000003</v>
      </c>
      <c r="E194" s="48">
        <v>132.76087744601796</v>
      </c>
      <c r="F194" s="49" t="s">
        <v>744</v>
      </c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29131.078397562946</v>
      </c>
      <c r="F197" s="75"/>
      <c r="I197" s="27">
        <f>E197/1.18</f>
        <v>24687.354574205889</v>
      </c>
      <c r="J197" s="29">
        <f>[1]сумма!$Q$11</f>
        <v>31082.599499999997</v>
      </c>
      <c r="K197" s="29">
        <f>J197-I197</f>
        <v>6395.244925794108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29131.078397562946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0.51840000000000008</v>
      </c>
      <c r="E199" s="35">
        <v>2043.4066960748685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3.6084000000000001</v>
      </c>
      <c r="E200" s="35">
        <v>5688.0734446082752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2.69</v>
      </c>
      <c r="E202" s="35">
        <v>68.88438568537191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2.69</v>
      </c>
      <c r="E203" s="35">
        <v>1521.7817480581441</v>
      </c>
      <c r="F203" s="49" t="s">
        <v>736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2.69</v>
      </c>
      <c r="E210" s="35">
        <v>3423.2227591404039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33.575800000000001</v>
      </c>
      <c r="E211" s="35">
        <v>12133.671862434921</v>
      </c>
      <c r="F211" s="49" t="s">
        <v>741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</v>
      </c>
      <c r="E215" s="35">
        <v>207.70537471629848</v>
      </c>
      <c r="F215" s="49" t="s">
        <v>736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>
        <v>1</v>
      </c>
      <c r="E223" s="35">
        <v>3643.5106011253019</v>
      </c>
      <c r="F223" s="49" t="s">
        <v>732</v>
      </c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2</v>
      </c>
      <c r="E228" s="35">
        <v>400.82152571936251</v>
      </c>
      <c r="F228" s="49" t="s">
        <v>759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6897.4214934998699</v>
      </c>
      <c r="F232" s="33"/>
      <c r="I232" s="27">
        <f>E232/1.18</f>
        <v>5845.2724521185346</v>
      </c>
      <c r="J232" s="29">
        <f>[1]сумма!$M$13</f>
        <v>4000.8600000000006</v>
      </c>
      <c r="K232" s="29">
        <f>J232-I232</f>
        <v>-1844.412452118534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6897.4214934998699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3039.9198091567746</v>
      </c>
      <c r="F238" s="49" t="s">
        <v>718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/>
      <c r="E240" s="35"/>
      <c r="F240" s="33"/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>
        <v>20</v>
      </c>
      <c r="E253" s="35">
        <v>3857.5016843430953</v>
      </c>
      <c r="F253" s="33" t="s">
        <v>736</v>
      </c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2291.4782449466029</v>
      </c>
      <c r="F266" s="75"/>
      <c r="I266" s="27">
        <f>E266/1.18</f>
        <v>1941.9307160564433</v>
      </c>
      <c r="J266" s="29">
        <f>[1]сумма!$Q$15</f>
        <v>14033.079052204816</v>
      </c>
      <c r="K266" s="29">
        <f>J266-I266</f>
        <v>12091.148336148372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2291.4782449466029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0.20419999999999999</v>
      </c>
      <c r="E268" s="35">
        <v>628.66418090258617</v>
      </c>
      <c r="F268" s="33" t="s">
        <v>743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0.04</v>
      </c>
      <c r="E269" s="35">
        <v>138.46227846495515</v>
      </c>
      <c r="F269" s="33" t="s">
        <v>743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>
        <v>2</v>
      </c>
      <c r="E274" s="35">
        <v>112.23575328490054</v>
      </c>
      <c r="F274" s="33" t="s">
        <v>739</v>
      </c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1</v>
      </c>
      <c r="E278" s="35">
        <v>275.023390930262</v>
      </c>
      <c r="F278" s="33" t="s">
        <v>732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1</v>
      </c>
      <c r="E279" s="35">
        <v>273.87551711915359</v>
      </c>
      <c r="F279" s="33" t="s">
        <v>730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>
        <v>1</v>
      </c>
      <c r="E298" s="35">
        <v>33.408789903365445</v>
      </c>
      <c r="F298" s="33" t="s">
        <v>739</v>
      </c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584.49710547603854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5</v>
      </c>
      <c r="E335" s="35">
        <v>245.31122886534138</v>
      </c>
      <c r="F335" s="33" t="s">
        <v>760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35830.725572504598</v>
      </c>
      <c r="F338" s="75"/>
      <c r="I338" s="27">
        <f>E338/1.18</f>
        <v>30365.021671614068</v>
      </c>
      <c r="J338" s="29">
        <f>[1]сумма!$Q$17</f>
        <v>27117.06</v>
      </c>
      <c r="K338" s="29">
        <f>J338-I338</f>
        <v>-3247.9616716140663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35830.725572504598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761</v>
      </c>
      <c r="E340" s="84">
        <v>61.267764667912807</v>
      </c>
      <c r="F340" s="49" t="s">
        <v>741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762</v>
      </c>
      <c r="E342" s="48">
        <v>27.106561768571101</v>
      </c>
      <c r="F342" s="49" t="s">
        <v>734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763</v>
      </c>
      <c r="E343" s="84">
        <v>160.77407566837536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764</v>
      </c>
      <c r="E344" s="84">
        <v>46.644330595145952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765</v>
      </c>
      <c r="E345" s="84">
        <v>7.8677184136390759</v>
      </c>
      <c r="F345" s="49" t="s">
        <v>745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766</v>
      </c>
      <c r="E346" s="48">
        <v>186.56536536171805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767</v>
      </c>
      <c r="E347" s="48">
        <v>4.8067215840165796</v>
      </c>
      <c r="F347" s="49" t="s">
        <v>734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768</v>
      </c>
      <c r="E349" s="48">
        <v>26840.721368129707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769</v>
      </c>
      <c r="E351" s="48">
        <v>8193.5710917674824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770</v>
      </c>
      <c r="E353" s="84">
        <v>78.091290211970829</v>
      </c>
      <c r="F353" s="49" t="s">
        <v>738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771</v>
      </c>
      <c r="E354" s="48">
        <v>223.30928433605385</v>
      </c>
      <c r="F354" s="49" t="s">
        <v>746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54157.086822926722</v>
      </c>
      <c r="F355" s="75"/>
      <c r="I355" s="27">
        <f>E355/1.18</f>
        <v>45895.836290615865</v>
      </c>
      <c r="J355" s="29">
        <f>[1]сумма!$Q$19</f>
        <v>27334.060541112922</v>
      </c>
      <c r="K355" s="29">
        <f>J355-I355</f>
        <v>-18561.775749502944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20153.702242665975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747</v>
      </c>
      <c r="E357" s="89">
        <v>79.765272853170643</v>
      </c>
      <c r="F357" s="49" t="s">
        <v>748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772</v>
      </c>
      <c r="E358" s="89">
        <v>3399.260893333515</v>
      </c>
      <c r="F358" s="49" t="s">
        <v>749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773</v>
      </c>
      <c r="E359" s="89">
        <v>5842.9407529569871</v>
      </c>
      <c r="F359" s="49" t="s">
        <v>749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774</v>
      </c>
      <c r="E360" s="89">
        <v>43.822474142837713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775</v>
      </c>
      <c r="E361" s="89">
        <v>89.406090339462082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776</v>
      </c>
      <c r="E362" s="89">
        <v>152.28459227371926</v>
      </c>
      <c r="F362" s="49" t="s">
        <v>748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777</v>
      </c>
      <c r="E364" s="89">
        <v>439.77915388091969</v>
      </c>
      <c r="F364" s="49" t="s">
        <v>750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778</v>
      </c>
      <c r="E365" s="89">
        <v>2217.0106529861537</v>
      </c>
      <c r="F365" s="49" t="s">
        <v>751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779</v>
      </c>
      <c r="E366" s="89">
        <v>2140.1987637928141</v>
      </c>
      <c r="F366" s="49" t="s">
        <v>752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780</v>
      </c>
      <c r="E367" s="89">
        <v>86.95144119146407</v>
      </c>
      <c r="F367" s="49" t="s">
        <v>739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780</v>
      </c>
      <c r="E368" s="89">
        <v>127.00745439160222</v>
      </c>
      <c r="F368" s="49" t="s">
        <v>739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781</v>
      </c>
      <c r="E369" s="89">
        <v>1234.8252522999007</v>
      </c>
      <c r="F369" s="49" t="s">
        <v>753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782</v>
      </c>
      <c r="E370" s="89">
        <v>1071.5282456508598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783</v>
      </c>
      <c r="E371" s="89">
        <v>1761.7949877495989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 t="s">
        <v>784</v>
      </c>
      <c r="E372" s="89">
        <v>1168.1409580858199</v>
      </c>
      <c r="F372" s="49" t="s">
        <v>785</v>
      </c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1.7</v>
      </c>
      <c r="E373" s="89">
        <v>298.98525673715056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34003.384580260754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786</v>
      </c>
      <c r="E375" s="93">
        <v>5025.0208774478988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787</v>
      </c>
      <c r="E377" s="95">
        <v>358.65078087705785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788</v>
      </c>
      <c r="E378" s="95">
        <v>1103.7882825505533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789</v>
      </c>
      <c r="E379" s="95">
        <v>14822.243425447061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790</v>
      </c>
      <c r="E380" s="95">
        <v>5189.5972851155702</v>
      </c>
      <c r="F380" s="49" t="s">
        <v>754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790</v>
      </c>
      <c r="E382" s="95">
        <v>941.28281207424357</v>
      </c>
      <c r="F382" s="49" t="s">
        <v>755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790</v>
      </c>
      <c r="E383" s="95">
        <v>475.375199044147</v>
      </c>
      <c r="F383" s="49" t="s">
        <v>756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 t="s">
        <v>791</v>
      </c>
      <c r="E384" s="95">
        <v>5827.8629521673229</v>
      </c>
      <c r="F384" s="49" t="s">
        <v>718</v>
      </c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1.5</v>
      </c>
      <c r="E385" s="95">
        <v>259.56296553689526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12570.944099365192</v>
      </c>
      <c r="F386" s="75"/>
      <c r="I386" s="27">
        <f>E386/1.18</f>
        <v>10653.342457089146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12570.944099365192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7172.2981964092141</v>
      </c>
      <c r="F388" s="75"/>
      <c r="I388" s="27">
        <f>E388/1.18</f>
        <v>6078.2188105162832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7172.2981964092141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39818.35</v>
      </c>
      <c r="F390" s="75"/>
      <c r="I390" s="27">
        <f>E390/1.18</f>
        <v>33744.364406779663</v>
      </c>
      <c r="J390" s="27">
        <f>SUM(I6:I390)</f>
        <v>194803.37651000338</v>
      </c>
      <c r="K390" s="27">
        <f>J390*1.01330668353499*1.18</f>
        <v>232926.76480346799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39818.35</v>
      </c>
      <c r="F391" s="49" t="s">
        <v>731</v>
      </c>
      <c r="I391" s="27">
        <f>E6+E197+E232+E266+E338+E355+E386+E388+E390</f>
        <v>229867.98428180398</v>
      </c>
      <c r="J391" s="27">
        <f>I391-K391</f>
        <v>-109295.79195691776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2017-05-15T09:04:58Z</dcterms:modified>
</cp:coreProperties>
</file>